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br-my.sharepoint.com/personal/sofie_pues_vlaamsbrabant_be/Documents/Documents/Communicatie/PB jaaroverzicht/"/>
    </mc:Choice>
  </mc:AlternateContent>
  <xr:revisionPtr revIDLastSave="50" documentId="8_{7CAF74A2-5487-4CD7-879A-098C00975DB0}" xr6:coauthVersionLast="45" xr6:coauthVersionMax="45" xr10:uidLastSave="{76AB8835-AD36-451A-9448-5949D92ED3FB}"/>
  <bookViews>
    <workbookView xWindow="-108" yWindow="-108" windowWidth="23256" windowHeight="12576" xr2:uid="{657FAF9B-9B77-4E2A-A552-D4934BB7A8D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1" l="1"/>
  <c r="G29" i="1" l="1"/>
  <c r="G53" i="1" s="1"/>
  <c r="G27" i="1"/>
  <c r="G22" i="1"/>
  <c r="G51" i="1" s="1"/>
  <c r="E22" i="1"/>
  <c r="D22" i="1"/>
  <c r="G54" i="1" l="1"/>
  <c r="H52" i="1" s="1"/>
  <c r="G28" i="1"/>
  <c r="G30" i="1" s="1"/>
  <c r="H53" i="1" l="1"/>
  <c r="H51" i="1"/>
  <c r="H27" i="1"/>
  <c r="H29" i="1"/>
  <c r="H28" i="1"/>
  <c r="H30" i="1" l="1"/>
  <c r="H55" i="1" l="1"/>
</calcChain>
</file>

<file path=xl/sharedStrings.xml><?xml version="1.0" encoding="utf-8"?>
<sst xmlns="http://schemas.openxmlformats.org/spreadsheetml/2006/main" count="130" uniqueCount="65">
  <si>
    <t>Bierbeek</t>
  </si>
  <si>
    <t>Opvelpsestraat</t>
  </si>
  <si>
    <t/>
  </si>
  <si>
    <t>functioneel</t>
  </si>
  <si>
    <t>Boutersem</t>
  </si>
  <si>
    <t>Dilbeek</t>
  </si>
  <si>
    <t>Brusselstraat-Dansaertlaan</t>
  </si>
  <si>
    <t>Infrastructuur</t>
  </si>
  <si>
    <t>F20 Beersel</t>
  </si>
  <si>
    <t>Sashoek</t>
  </si>
  <si>
    <t xml:space="preserve">Verlichting deel DVW </t>
  </si>
  <si>
    <t>Infrastructuur en verlichting</t>
  </si>
  <si>
    <t>Verlichting</t>
  </si>
  <si>
    <t>FSW</t>
  </si>
  <si>
    <t>F20 Halle</t>
  </si>
  <si>
    <t xml:space="preserve">Dynamische verkeerslichten Klabbeeksesteenweg </t>
  </si>
  <si>
    <t>Verlichting Roggemanskaai/ Klabbeeksesteenweg</t>
  </si>
  <si>
    <t xml:space="preserve">F20 Halle </t>
  </si>
  <si>
    <t>F20 Sint-Pieters-Leeuw</t>
  </si>
  <si>
    <t>Sasplein</t>
  </si>
  <si>
    <t>F217 Machelen</t>
  </si>
  <si>
    <t>Kerklaan</t>
  </si>
  <si>
    <t>F22 Geetbets</t>
  </si>
  <si>
    <t>kruispunt Hulsbeekstraat</t>
  </si>
  <si>
    <t>F24 Leuven-Bierbeek-Boutersem</t>
  </si>
  <si>
    <t>F24 Leuven-Tienen</t>
  </si>
  <si>
    <t>F25 Leuven-Rotselaar</t>
  </si>
  <si>
    <t>Wilsele tot Abdijstraat Rotselaar</t>
  </si>
  <si>
    <t>F3 Zaventem</t>
  </si>
  <si>
    <t>Geetbets</t>
  </si>
  <si>
    <t>Biesemstraat</t>
  </si>
  <si>
    <t>recreatief</t>
  </si>
  <si>
    <t>Kapelle-op-den-Bos</t>
  </si>
  <si>
    <t>Molenstraat-Meiselaan</t>
  </si>
  <si>
    <t>Roosdaal</t>
  </si>
  <si>
    <t>Ijzerenkruisstraat</t>
  </si>
  <si>
    <t>Gemeente</t>
  </si>
  <si>
    <t>Projectnaam</t>
  </si>
  <si>
    <t>Fietsnetwerk</t>
  </si>
  <si>
    <t>F209</t>
  </si>
  <si>
    <t>Signalisatie</t>
  </si>
  <si>
    <t>Principiële goedkeuring</t>
  </si>
  <si>
    <t>nvt</t>
  </si>
  <si>
    <t>F3 Zavemtem/Machelen</t>
  </si>
  <si>
    <t>Fietsbrug over R0</t>
  </si>
  <si>
    <t>Fase</t>
  </si>
  <si>
    <t>Type</t>
  </si>
  <si>
    <t>Kerkomsesteenweg ( Kruispunt Malendriesstraat tot Binkom)</t>
  </si>
  <si>
    <t>F3 fietssnelweg richting luchthaven</t>
  </si>
  <si>
    <t>F-signalisatie op F209</t>
  </si>
  <si>
    <t xml:space="preserve">TOTAAL: </t>
  </si>
  <si>
    <t>lengte gepland (m)</t>
  </si>
  <si>
    <t>Bedrag*</t>
  </si>
  <si>
    <t>Werken eigen beheer</t>
  </si>
  <si>
    <t>Bij opstart werken</t>
  </si>
  <si>
    <t>Opstart en einde werken</t>
  </si>
  <si>
    <t>Provinciale bijdrage</t>
  </si>
  <si>
    <t>functioneel fietsnetwerk</t>
  </si>
  <si>
    <t>Fietssnelwegen</t>
  </si>
  <si>
    <t>Recreatief fietsnetwerk</t>
  </si>
  <si>
    <t>Lengte
gerealiseerd 2021 (m)</t>
  </si>
  <si>
    <t>Incl fietsbrug F3</t>
  </si>
  <si>
    <t>Exclusief fietsbrug F3</t>
  </si>
  <si>
    <t xml:space="preserve"> 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</si>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</sst>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€&quot;"/>
    <numFmt numFmtId="165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</cellXfs>
  <cellStyles count="1">
    <cellStyle name="Standaard" xfId="0" builtinId="0"/>
  </cellStyles>
  <dxfs count="2">
    <dxf>
      <numFmt numFmtId="164" formatCode="#,##0.0\ &quot;€&quot;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Investeringen 2021 per type route</a:t>
            </a:r>
            <a:br>
              <a:rPr lang="nl-BE"/>
            </a:br>
            <a:r>
              <a:rPr lang="nl-BE" sz="1400" b="0"/>
              <a:t>TOTAAL</a:t>
            </a:r>
            <a:r>
              <a:rPr lang="nl-BE" sz="1400"/>
              <a:t>: </a:t>
            </a:r>
            <a:r>
              <a:rPr lang="nl-BE" sz="1400" b="0"/>
              <a:t>6.485.404</a:t>
            </a:r>
            <a:r>
              <a:rPr lang="nl-BE" sz="1400" b="0" i="0" u="none" strike="noStrike" baseline="0">
                <a:effectLst/>
              </a:rPr>
              <a:t> €</a:t>
            </a:r>
            <a:r>
              <a:rPr lang="nl-BE" sz="1400" b="1" i="0" u="none" strike="noStrike" baseline="0">
                <a:effectLst/>
              </a:rPr>
              <a:t> 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AA7-4374-8316-593ED19E2AFF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AA7-4374-8316-593ED19E2AF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AA7-4374-8316-593ED19E2AF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Blad1!$F$27:$F$29</c:f>
              <c:strCache>
                <c:ptCount val="3"/>
                <c:pt idx="0">
                  <c:v>functioneel fietsnetwerk</c:v>
                </c:pt>
                <c:pt idx="1">
                  <c:v>Fietssnelwegen</c:v>
                </c:pt>
                <c:pt idx="2">
                  <c:v>Recreatief fietsnetwerk</c:v>
                </c:pt>
              </c:strCache>
            </c:strRef>
          </c:cat>
          <c:val>
            <c:numRef>
              <c:f>Blad1!$H$27:$H$29</c:f>
              <c:numCache>
                <c:formatCode>0.0%</c:formatCode>
                <c:ptCount val="3"/>
                <c:pt idx="0">
                  <c:v>0.18213601115509134</c:v>
                </c:pt>
                <c:pt idx="1">
                  <c:v>0.80805527301171332</c:v>
                </c:pt>
                <c:pt idx="2">
                  <c:v>9.8087158331952428E-3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7-4374-8316-593ED19E2AF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Investeringen 2021 per type </a:t>
            </a:r>
            <a:br>
              <a:rPr lang="nl-BE"/>
            </a:br>
            <a:r>
              <a:rPr lang="nl-BE" sz="1400"/>
              <a:t>(exclusief F3 fietsbrug) </a:t>
            </a:r>
            <a:br>
              <a:rPr lang="nl-BE"/>
            </a:br>
            <a:r>
              <a:rPr lang="nl-BE" sz="1400"/>
              <a:t>TOTAAL: </a:t>
            </a:r>
            <a:r>
              <a:rPr lang="nl-BE" sz="1400" b="0" i="0" u="none" strike="noStrike" baseline="0">
                <a:effectLst/>
              </a:rPr>
              <a:t>2.638.305,7 €</a:t>
            </a:r>
            <a:r>
              <a:rPr lang="nl-BE" sz="1400" b="1" i="0" u="none" strike="noStrike" baseline="0">
                <a:effectLst/>
              </a:rPr>
              <a:t> </a:t>
            </a:r>
            <a:r>
              <a:rPr lang="nl-BE" sz="1400"/>
              <a:t> 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516-4AC3-8D20-968E0D09640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3AF-4F33-A8F2-1DF142E7080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516-4AC3-8D20-968E0D09640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Blad1!$F$51:$F$53</c:f>
              <c:strCache>
                <c:ptCount val="3"/>
                <c:pt idx="0">
                  <c:v>functioneel fietsnetwerk</c:v>
                </c:pt>
                <c:pt idx="1">
                  <c:v>Fietssnelwegen</c:v>
                </c:pt>
                <c:pt idx="2">
                  <c:v>Recreatief fietsnetwerk</c:v>
                </c:pt>
              </c:strCache>
            </c:strRef>
          </c:cat>
          <c:val>
            <c:numRef>
              <c:f>Blad1!$H$51:$H$53</c:f>
              <c:numCache>
                <c:formatCode>0.0%</c:formatCode>
                <c:ptCount val="3"/>
                <c:pt idx="0">
                  <c:v>0.44772131978489071</c:v>
                </c:pt>
                <c:pt idx="1">
                  <c:v>0.52816718699428955</c:v>
                </c:pt>
                <c:pt idx="2">
                  <c:v>2.4111493220819707E-2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6-4AC3-8D20-968E0D09640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541020</xdr:colOff>
      <xdr:row>30</xdr:row>
      <xdr:rowOff>67627</xdr:rowOff>
    </xdr:from>
    <xdr:to>
      <xdr:col>9</xdr:col>
      <xdr:colOff>0</xdr:colOff>
      <xdr:row>45</xdr:row>
      <xdr:rowOff>98107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75FE2E8-ED3B-41CE-ACB6-0071B5C03A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552450</xdr:colOff>
      <xdr:row>55</xdr:row>
      <xdr:rowOff>116205</xdr:rowOff>
    </xdr:from>
    <xdr:to>
      <xdr:col>9</xdr:col>
      <xdr:colOff>19050</xdr:colOff>
      <xdr:row>70</xdr:row>
      <xdr:rowOff>139065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3D62B39A-7520-43B8-B4E9-27FD1570BF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FEABA7-B0AE-4833-A920-306011F81768}" name="Tabel1" displayName="Tabel1" ref="A1:H22" totalsRowShown="0" headerRowDxfId="1">
  <autoFilter ref="A1:H22" xr:uid="{4716C350-F233-440D-913C-2BE0B1994BCC}"/>
  <tableColumns count="8">
    <tableColumn id="1" xr3:uid="{9D189673-782B-48C6-96E3-67689319FB7B}" name="Gemeente"/>
    <tableColumn id="2" xr3:uid="{18BC8A8A-4C57-4A58-A1AA-E4C67CABE818}" name="Projectnaam"/>
    <tableColumn id="4" xr3:uid="{0B539862-0F03-48D7-AA1F-66BF81A830BD}" name="Type"/>
    <tableColumn id="9" xr3:uid="{F0A51374-DD4D-4E26-BFD2-96A5338D0F04}" name="lengte gepland (m)"/>
    <tableColumn id="5" xr3:uid="{A0CF6FA4-23EF-4614-97E9-958994EF8A2F}" name="Lengte_x000a_gerealiseerd 2021 (m)"/>
    <tableColumn id="6" xr3:uid="{3BF6F0FE-C1F3-41F7-8908-BE08F5C1219B}" name="Fietsnetwerk"/>
    <tableColumn id="7" xr3:uid="{85EBADD5-8B59-421B-B114-89B69A0B6928}" name="Bedrag*" dataDxfId="0"/>
    <tableColumn id="8" xr3:uid="{69C6F883-FA85-4F69-A7D9-7853FD504428}" name="Fas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EA13E-C4DF-4D92-ACB5-6ADD9E96EC10}">
  <dimension ref="A1:H55"/>
  <sheetViews>
    <sheetView tabSelected="1" topLeftCell="A7" workbookViewId="0">
      <selection activeCell="D35" sqref="D35"/>
    </sheetView>
  </sheetViews>
  <sheetFormatPr defaultRowHeight="14.4" x14ac:dyDescent="0.3"/>
  <cols>
    <col min="1" max="1" width="29.88671875" bestFit="1" customWidth="1"/>
    <col min="2" max="2" width="31.33203125" customWidth="1"/>
    <col min="3" max="3" width="25.5546875" bestFit="1" customWidth="1"/>
    <col min="4" max="4" width="12.33203125" customWidth="1"/>
    <col min="5" max="5" width="13.5546875" customWidth="1"/>
    <col min="6" max="6" width="14.33203125" customWidth="1"/>
    <col min="7" max="7" width="13.88671875" customWidth="1"/>
    <col min="8" max="8" width="23.77734375" customWidth="1"/>
  </cols>
  <sheetData>
    <row r="1" spans="1:8" s="1" customFormat="1" ht="27" customHeight="1" x14ac:dyDescent="0.3">
      <c r="A1" s="1" t="s">
        <v>36</v>
      </c>
      <c r="B1" s="1" t="s">
        <v>37</v>
      </c>
      <c r="C1" s="1" t="s">
        <v>46</v>
      </c>
      <c r="D1" s="1" t="s">
        <v>51</v>
      </c>
      <c r="E1" s="1" t="s">
        <v>60</v>
      </c>
      <c r="F1" s="1" t="s">
        <v>38</v>
      </c>
      <c r="G1" s="1" t="s">
        <v>52</v>
      </c>
      <c r="H1" s="1" t="s">
        <v>45</v>
      </c>
    </row>
    <row r="2" spans="1:8" x14ac:dyDescent="0.3">
      <c r="A2" t="s">
        <v>0</v>
      </c>
      <c r="B2" t="s">
        <v>1</v>
      </c>
      <c r="C2" t="s">
        <v>2</v>
      </c>
      <c r="D2">
        <v>1000</v>
      </c>
      <c r="E2" t="s">
        <v>2</v>
      </c>
      <c r="F2" t="s">
        <v>3</v>
      </c>
      <c r="G2" s="2">
        <v>415959.64</v>
      </c>
      <c r="H2" t="s">
        <v>54</v>
      </c>
    </row>
    <row r="3" spans="1:8" x14ac:dyDescent="0.3">
      <c r="A3" t="s">
        <v>4</v>
      </c>
      <c r="B3" t="s">
        <v>47</v>
      </c>
      <c r="C3" t="s">
        <v>2</v>
      </c>
      <c r="D3">
        <v>800</v>
      </c>
      <c r="E3" t="s">
        <v>2</v>
      </c>
      <c r="F3" t="s">
        <v>3</v>
      </c>
      <c r="G3" s="2">
        <v>134653.68</v>
      </c>
      <c r="H3" t="s">
        <v>54</v>
      </c>
    </row>
    <row r="4" spans="1:8" x14ac:dyDescent="0.3">
      <c r="A4" t="s">
        <v>5</v>
      </c>
      <c r="B4" t="s">
        <v>6</v>
      </c>
      <c r="C4" t="s">
        <v>7</v>
      </c>
      <c r="D4">
        <v>500</v>
      </c>
      <c r="E4" t="s">
        <v>2</v>
      </c>
      <c r="F4" t="s">
        <v>3</v>
      </c>
      <c r="G4" s="2">
        <v>68745.259999999995</v>
      </c>
      <c r="H4" t="s">
        <v>54</v>
      </c>
    </row>
    <row r="5" spans="1:8" x14ac:dyDescent="0.3">
      <c r="A5" t="s">
        <v>8</v>
      </c>
      <c r="B5" t="s">
        <v>9</v>
      </c>
      <c r="C5" t="s">
        <v>11</v>
      </c>
      <c r="D5">
        <v>209</v>
      </c>
      <c r="E5">
        <v>209</v>
      </c>
      <c r="F5" t="s">
        <v>13</v>
      </c>
      <c r="G5" s="2">
        <v>116010.62</v>
      </c>
      <c r="H5" t="s">
        <v>54</v>
      </c>
    </row>
    <row r="6" spans="1:8" x14ac:dyDescent="0.3">
      <c r="A6" t="s">
        <v>8</v>
      </c>
      <c r="B6" t="s">
        <v>10</v>
      </c>
      <c r="C6" t="s">
        <v>12</v>
      </c>
      <c r="D6">
        <v>2928</v>
      </c>
      <c r="E6">
        <v>2928</v>
      </c>
      <c r="F6" t="s">
        <v>13</v>
      </c>
      <c r="G6" s="2">
        <v>36051.53</v>
      </c>
      <c r="H6" t="s">
        <v>54</v>
      </c>
    </row>
    <row r="7" spans="1:8" x14ac:dyDescent="0.3">
      <c r="A7" t="s">
        <v>14</v>
      </c>
      <c r="B7" t="s">
        <v>15</v>
      </c>
      <c r="C7" t="s">
        <v>11</v>
      </c>
      <c r="D7" s="4" t="s">
        <v>42</v>
      </c>
      <c r="E7" s="4" t="s">
        <v>42</v>
      </c>
      <c r="F7" t="s">
        <v>13</v>
      </c>
      <c r="G7" s="2">
        <v>23194.27</v>
      </c>
      <c r="H7" t="s">
        <v>54</v>
      </c>
    </row>
    <row r="8" spans="1:8" x14ac:dyDescent="0.3">
      <c r="A8" t="s">
        <v>14</v>
      </c>
      <c r="B8" t="s">
        <v>16</v>
      </c>
      <c r="C8" t="s">
        <v>12</v>
      </c>
      <c r="D8">
        <v>1700</v>
      </c>
      <c r="E8" t="s">
        <v>2</v>
      </c>
      <c r="F8" t="s">
        <v>13</v>
      </c>
      <c r="G8" s="2">
        <v>13352.23</v>
      </c>
      <c r="H8" t="s">
        <v>54</v>
      </c>
    </row>
    <row r="9" spans="1:8" x14ac:dyDescent="0.3">
      <c r="A9" t="s">
        <v>17</v>
      </c>
      <c r="B9" t="s">
        <v>25</v>
      </c>
      <c r="C9" t="s">
        <v>11</v>
      </c>
      <c r="D9">
        <v>1889</v>
      </c>
      <c r="E9" t="s">
        <v>2</v>
      </c>
      <c r="F9" t="s">
        <v>13</v>
      </c>
      <c r="G9" s="2">
        <v>605294.22</v>
      </c>
      <c r="H9" t="s">
        <v>54</v>
      </c>
    </row>
    <row r="10" spans="1:8" x14ac:dyDescent="0.3">
      <c r="A10" t="s">
        <v>18</v>
      </c>
      <c r="B10" t="s">
        <v>19</v>
      </c>
      <c r="C10" t="s">
        <v>11</v>
      </c>
      <c r="D10">
        <v>50</v>
      </c>
      <c r="E10">
        <v>50</v>
      </c>
      <c r="F10" t="s">
        <v>13</v>
      </c>
      <c r="G10" s="2">
        <v>46340.66</v>
      </c>
      <c r="H10" t="s">
        <v>54</v>
      </c>
    </row>
    <row r="11" spans="1:8" x14ac:dyDescent="0.3">
      <c r="A11" t="s">
        <v>20</v>
      </c>
      <c r="B11" t="s">
        <v>21</v>
      </c>
      <c r="C11" t="s">
        <v>11</v>
      </c>
      <c r="D11">
        <v>385</v>
      </c>
      <c r="E11" t="s">
        <v>2</v>
      </c>
      <c r="F11" t="s">
        <v>13</v>
      </c>
      <c r="G11" s="2"/>
      <c r="H11" t="s">
        <v>41</v>
      </c>
    </row>
    <row r="12" spans="1:8" x14ac:dyDescent="0.3">
      <c r="A12" t="s">
        <v>22</v>
      </c>
      <c r="B12" t="s">
        <v>23</v>
      </c>
      <c r="C12" t="s">
        <v>11</v>
      </c>
      <c r="D12">
        <v>145</v>
      </c>
      <c r="E12" t="s">
        <v>2</v>
      </c>
      <c r="F12" t="s">
        <v>13</v>
      </c>
      <c r="G12" s="2"/>
      <c r="H12" t="s">
        <v>41</v>
      </c>
    </row>
    <row r="13" spans="1:8" x14ac:dyDescent="0.3">
      <c r="A13" t="s">
        <v>24</v>
      </c>
      <c r="B13" t="s">
        <v>25</v>
      </c>
      <c r="C13" t="s">
        <v>11</v>
      </c>
      <c r="D13">
        <v>4600</v>
      </c>
      <c r="E13" t="s">
        <v>2</v>
      </c>
      <c r="F13" t="s">
        <v>13</v>
      </c>
      <c r="G13" s="2"/>
      <c r="H13" t="s">
        <v>41</v>
      </c>
    </row>
    <row r="14" spans="1:8" x14ac:dyDescent="0.3">
      <c r="A14" t="s">
        <v>26</v>
      </c>
      <c r="B14" t="s">
        <v>27</v>
      </c>
      <c r="C14" t="s">
        <v>11</v>
      </c>
      <c r="D14">
        <v>2060</v>
      </c>
      <c r="E14">
        <v>2060</v>
      </c>
      <c r="F14" t="s">
        <v>13</v>
      </c>
      <c r="G14" s="2"/>
      <c r="H14" t="s">
        <v>41</v>
      </c>
    </row>
    <row r="15" spans="1:8" x14ac:dyDescent="0.3">
      <c r="A15" t="s">
        <v>28</v>
      </c>
      <c r="B15" t="s">
        <v>48</v>
      </c>
      <c r="C15" t="s">
        <v>7</v>
      </c>
      <c r="D15">
        <v>1750</v>
      </c>
      <c r="E15">
        <v>1750</v>
      </c>
      <c r="F15" t="s">
        <v>13</v>
      </c>
      <c r="G15" s="2">
        <v>453964.3</v>
      </c>
      <c r="H15" t="s">
        <v>55</v>
      </c>
    </row>
    <row r="16" spans="1:8" x14ac:dyDescent="0.3">
      <c r="A16" t="s">
        <v>29</v>
      </c>
      <c r="B16" t="s">
        <v>30</v>
      </c>
      <c r="C16" t="s">
        <v>7</v>
      </c>
      <c r="D16">
        <v>1000</v>
      </c>
      <c r="E16" t="s">
        <v>2</v>
      </c>
      <c r="F16" t="s">
        <v>31</v>
      </c>
      <c r="G16" s="2">
        <v>63613.49</v>
      </c>
      <c r="H16" t="s">
        <v>54</v>
      </c>
    </row>
    <row r="17" spans="1:8" x14ac:dyDescent="0.3">
      <c r="A17" t="s">
        <v>32</v>
      </c>
      <c r="B17" t="s">
        <v>33</v>
      </c>
      <c r="C17" t="s">
        <v>7</v>
      </c>
      <c r="D17">
        <v>2200</v>
      </c>
      <c r="E17" t="s">
        <v>2</v>
      </c>
      <c r="F17" t="s">
        <v>3</v>
      </c>
      <c r="G17" s="2">
        <v>472185.2</v>
      </c>
      <c r="H17" t="s">
        <v>54</v>
      </c>
    </row>
    <row r="18" spans="1:8" x14ac:dyDescent="0.3">
      <c r="A18" t="s">
        <v>34</v>
      </c>
      <c r="B18" t="s">
        <v>35</v>
      </c>
      <c r="C18" t="s">
        <v>7</v>
      </c>
      <c r="D18">
        <v>830</v>
      </c>
      <c r="E18" t="s">
        <v>2</v>
      </c>
      <c r="F18" t="s">
        <v>3</v>
      </c>
      <c r="G18" s="2">
        <v>89681.93</v>
      </c>
      <c r="H18" t="s">
        <v>54</v>
      </c>
    </row>
    <row r="19" spans="1:8" x14ac:dyDescent="0.3">
      <c r="A19" t="s">
        <v>43</v>
      </c>
      <c r="B19" t="s">
        <v>44</v>
      </c>
      <c r="C19" t="s">
        <v>7</v>
      </c>
      <c r="D19">
        <v>1000</v>
      </c>
      <c r="F19" t="s">
        <v>13</v>
      </c>
      <c r="G19" s="2">
        <v>3847098.82</v>
      </c>
      <c r="H19" t="s">
        <v>56</v>
      </c>
    </row>
    <row r="20" spans="1:8" x14ac:dyDescent="0.3">
      <c r="A20" t="s">
        <v>39</v>
      </c>
      <c r="B20" t="s">
        <v>49</v>
      </c>
      <c r="C20" t="s">
        <v>40</v>
      </c>
      <c r="D20" s="4" t="s">
        <v>42</v>
      </c>
      <c r="E20" s="4" t="s">
        <v>42</v>
      </c>
      <c r="F20" t="s">
        <v>13</v>
      </c>
      <c r="G20" s="2">
        <v>99258.67</v>
      </c>
      <c r="H20" t="s">
        <v>53</v>
      </c>
    </row>
    <row r="21" spans="1:8" x14ac:dyDescent="0.3">
      <c r="G21" s="2"/>
    </row>
    <row r="22" spans="1:8" x14ac:dyDescent="0.3">
      <c r="A22" t="s">
        <v>50</v>
      </c>
      <c r="D22">
        <f xml:space="preserve"> SUM(D2:D20)</f>
        <v>23046</v>
      </c>
      <c r="E22">
        <f xml:space="preserve"> SUM(E2:E20)</f>
        <v>6997</v>
      </c>
      <c r="G22" s="2">
        <f xml:space="preserve"> SUM(G2:G20)</f>
        <v>6485404.5199999996</v>
      </c>
    </row>
    <row r="26" spans="1:8" x14ac:dyDescent="0.3">
      <c r="F26" t="s">
        <v>61</v>
      </c>
    </row>
    <row r="27" spans="1:8" x14ac:dyDescent="0.3">
      <c r="F27" t="s">
        <v>57</v>
      </c>
      <c r="G27" s="2">
        <f>SUM(G2:G4,G17,G18)</f>
        <v>1181225.71</v>
      </c>
      <c r="H27" s="3">
        <f>G27/G30</f>
        <v>0.18213601115509134</v>
      </c>
    </row>
    <row r="28" spans="1:8" x14ac:dyDescent="0.3">
      <c r="F28" t="s">
        <v>58</v>
      </c>
      <c r="G28" s="2">
        <f>SUM(G5:G15,G19:G20)</f>
        <v>5240565.32</v>
      </c>
      <c r="H28" s="3">
        <f>G28/G30</f>
        <v>0.80805527301171332</v>
      </c>
    </row>
    <row r="29" spans="1:8" x14ac:dyDescent="0.3">
      <c r="F29" t="s">
        <v>59</v>
      </c>
      <c r="G29" s="2">
        <f>G16</f>
        <v>63613.49</v>
      </c>
      <c r="H29" s="3">
        <f>G29/G30</f>
        <v>9.8087158331952428E-3</v>
      </c>
    </row>
    <row r="30" spans="1:8" x14ac:dyDescent="0.3">
      <c r="F30" t="s">
        <v>50</v>
      </c>
      <c r="G30" s="2">
        <f>SUM(G27:G29)</f>
        <v>6485404.5200000005</v>
      </c>
      <c r="H30" s="3">
        <f>SUM(H27:H29)</f>
        <v>0.99999999999999989</v>
      </c>
    </row>
    <row r="45" spans="7:7" x14ac:dyDescent="0.3">
      <c r="G45" s="2"/>
    </row>
    <row r="50" spans="6:8" x14ac:dyDescent="0.3">
      <c r="F50" t="s">
        <v>62</v>
      </c>
    </row>
    <row r="51" spans="6:8" x14ac:dyDescent="0.3">
      <c r="F51" t="s">
        <v>57</v>
      </c>
      <c r="G51" s="2">
        <f>SUM(G2:G4,G17,G18)</f>
        <v>1181225.71</v>
      </c>
      <c r="H51" s="3">
        <f>G51/G54</f>
        <v>0.44772131978489071</v>
      </c>
    </row>
    <row r="52" spans="6:8" x14ac:dyDescent="0.3">
      <c r="F52" t="s">
        <v>58</v>
      </c>
      <c r="G52" s="2">
        <f>SUM(G5:G10,G15,G20)</f>
        <v>1393466.5</v>
      </c>
      <c r="H52" s="3">
        <f>G52/G54</f>
        <v>0.52816718699428955</v>
      </c>
    </row>
    <row r="53" spans="6:8" x14ac:dyDescent="0.3">
      <c r="F53" t="s">
        <v>59</v>
      </c>
      <c r="G53" s="2">
        <f>G29</f>
        <v>63613.49</v>
      </c>
      <c r="H53" s="3">
        <f>G53/G54</f>
        <v>2.4111493220819707E-2</v>
      </c>
    </row>
    <row r="54" spans="6:8" x14ac:dyDescent="0.3">
      <c r="F54" t="s">
        <v>64</v>
      </c>
      <c r="G54" s="2">
        <f>SUM(G51:G53)</f>
        <v>2638305.7000000002</v>
      </c>
    </row>
    <row r="55" spans="6:8" x14ac:dyDescent="0.3">
      <c r="G55" s="2" t="s">
        <v>63</v>
      </c>
      <c r="H55" s="3">
        <f>SUM(H51:H53)</f>
        <v>1</v>
      </c>
    </row>
  </sheetData>
  <pageMargins left="0.7" right="0.7" top="0.75" bottom="0.75" header="0.3" footer="0.3"/>
  <pageSetup paperSize="9" orientation="portrait" r:id="rId1"/>
  <ignoredErrors>
    <ignoredError sqref="G27" formulaRang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Pues</dc:creator>
  <cp:lastModifiedBy>Sofie Pues</cp:lastModifiedBy>
  <dcterms:created xsi:type="dcterms:W3CDTF">2022-01-13T08:58:25Z</dcterms:created>
  <dcterms:modified xsi:type="dcterms:W3CDTF">2022-01-17T11:11:20Z</dcterms:modified>
</cp:coreProperties>
</file>